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11"/>
  <workbookPr/>
  <mc:AlternateContent xmlns:mc="http://schemas.openxmlformats.org/markup-compatibility/2006">
    <mc:Choice Requires="x15">
      <x15ac:absPath xmlns:x15ac="http://schemas.microsoft.com/office/spreadsheetml/2010/11/ac" url="C:\Users\Owner\Desktop\rates\sega\"/>
    </mc:Choice>
  </mc:AlternateContent>
  <xr:revisionPtr revIDLastSave="1" documentId="13_ncr:1_{FB1BCED7-FE65-4632-96BC-E95E08C0C018}" xr6:coauthVersionLast="47" xr6:coauthVersionMax="47" xr10:uidLastSave="{B5AFC6F1-1218-464C-8005-58DF5E61C565}"/>
  <bookViews>
    <workbookView xWindow="-120" yWindow="-120" windowWidth="29040" windowHeight="15840" firstSheet="3" xr2:uid="{00000000-000D-0000-FFFF-FFFF00000000}"/>
  </bookViews>
  <sheets>
    <sheet name="DFW" sheetId="1" r:id="rId1"/>
    <sheet name="PrePost" sheetId="2" r:id="rId2"/>
    <sheet name="Retention" sheetId="3" r:id="rId3"/>
    <sheet name="GPA" sheetId="4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4" l="1"/>
  <c r="G7" i="4"/>
  <c r="J3" i="4" s="1"/>
  <c r="H9" i="3" l="1"/>
  <c r="H6" i="3"/>
  <c r="H5" i="3"/>
  <c r="H4" i="3"/>
  <c r="H3" i="3"/>
  <c r="G7" i="3"/>
  <c r="H23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5" i="2"/>
  <c r="J3" i="3" l="1"/>
  <c r="G7" i="1"/>
  <c r="R9" i="1" l="1"/>
  <c r="T9" i="1"/>
  <c r="S9" i="1"/>
</calcChain>
</file>

<file path=xl/sharedStrings.xml><?xml version="1.0" encoding="utf-8"?>
<sst xmlns="http://schemas.openxmlformats.org/spreadsheetml/2006/main" count="130" uniqueCount="50">
  <si>
    <t>control</t>
  </si>
  <si>
    <t>semester</t>
  </si>
  <si>
    <t>Instructor</t>
  </si>
  <si>
    <t>Course</t>
  </si>
  <si>
    <t>Course No.</t>
  </si>
  <si>
    <t>CRN</t>
  </si>
  <si>
    <t>Students
Enrolled</t>
  </si>
  <si>
    <t>Students</t>
  </si>
  <si>
    <t>Items</t>
  </si>
  <si>
    <t>Pre-Test
Average</t>
  </si>
  <si>
    <t>Post-Test
Average</t>
  </si>
  <si>
    <t>Success
Rate</t>
  </si>
  <si>
    <t>REALSuccess
Rate</t>
  </si>
  <si>
    <t>DFW rate</t>
  </si>
  <si>
    <t>FALL2019</t>
  </si>
  <si>
    <t>Sega</t>
  </si>
  <si>
    <t>BIOL</t>
  </si>
  <si>
    <t>1103 R</t>
  </si>
  <si>
    <t>FALL2020</t>
  </si>
  <si>
    <t>SPRING2020</t>
  </si>
  <si>
    <t>SPRING2021</t>
  </si>
  <si>
    <t>TOTAL</t>
  </si>
  <si>
    <t>WEIGHTED AVERAGE (control only)</t>
  </si>
  <si>
    <t>REAL success</t>
  </si>
  <si>
    <t>experimental</t>
  </si>
  <si>
    <t>FALL2021</t>
  </si>
  <si>
    <t>SUCCESS rate statistics</t>
  </si>
  <si>
    <t>DFW rate statistics</t>
  </si>
  <si>
    <t>REAL success rate</t>
  </si>
  <si>
    <t>MEDCALC easy-to-use calculator , compare proportions</t>
  </si>
  <si>
    <t>CONTROL</t>
  </si>
  <si>
    <t xml:space="preserve">EXPERIMENTAL </t>
  </si>
  <si>
    <t>PRE</t>
  </si>
  <si>
    <t>POST</t>
  </si>
  <si>
    <t>Difference</t>
  </si>
  <si>
    <t>POSt</t>
  </si>
  <si>
    <t>2021Fall</t>
  </si>
  <si>
    <t>Pvalue using t-test two sample equal variances</t>
  </si>
  <si>
    <t>Retention rates</t>
  </si>
  <si>
    <t>WEIGHTED average</t>
  </si>
  <si>
    <t>Retention rates = students that finished (include all except W)/student that started the semester</t>
  </si>
  <si>
    <t>GPA</t>
  </si>
  <si>
    <t>GPA AVERAGE</t>
  </si>
  <si>
    <t>WEIGHTED AVERAGE</t>
  </si>
  <si>
    <t>fall2021</t>
  </si>
  <si>
    <t>Ttest - two sample assuming equal variances</t>
  </si>
  <si>
    <t>Pvalue</t>
  </si>
  <si>
    <t>fall 2020</t>
  </si>
  <si>
    <t>spring2020</t>
  </si>
  <si>
    <t>spring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</si>
</sst>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">
    <xf numFmtId="0" fontId="0" fillId="0" borderId="0" xfId="0"/>
    <xf numFmtId="9" fontId="0" fillId="0" borderId="0" xfId="1" applyFont="1"/>
    <xf numFmtId="2" fontId="0" fillId="0" borderId="0" xfId="1" applyNumberFormat="1" applyFont="1"/>
    <xf numFmtId="0" fontId="2" fillId="0" borderId="0" xfId="0" applyFont="1"/>
    <xf numFmtId="2" fontId="0" fillId="0" borderId="0" xfId="0" applyNumberFormat="1"/>
    <xf numFmtId="9" fontId="0" fillId="0" borderId="0" xfId="0" applyNumberFormat="1"/>
    <xf numFmtId="0" fontId="0" fillId="2" borderId="0" xfId="0" applyFill="1"/>
    <xf numFmtId="1" fontId="0" fillId="0" borderId="0" xfId="0" applyNumberFormat="1"/>
    <xf numFmtId="0" fontId="3" fillId="0" borderId="0" xfId="0" applyFont="1"/>
    <xf numFmtId="0" fontId="2" fillId="0" borderId="0" xfId="1" applyNumberFormat="1" applyFont="1"/>
    <xf numFmtId="2" fontId="2" fillId="0" borderId="0" xfId="0" applyNumberFormat="1" applyFont="1"/>
    <xf numFmtId="0" fontId="4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36738</xdr:colOff>
      <xdr:row>12</xdr:row>
      <xdr:rowOff>63952</xdr:rowOff>
    </xdr:from>
    <xdr:to>
      <xdr:col>5</xdr:col>
      <xdr:colOff>533400</xdr:colOff>
      <xdr:row>35</xdr:row>
      <xdr:rowOff>186418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EDF26D3-565F-4A50-B5D5-407B9A99688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3073" t="24045" r="57605" b="21803"/>
        <a:stretch/>
      </xdr:blipFill>
      <xdr:spPr>
        <a:xfrm>
          <a:off x="884463" y="2349952"/>
          <a:ext cx="3382737" cy="4503966"/>
        </a:xfrm>
        <a:prstGeom prst="rect">
          <a:avLst/>
        </a:prstGeom>
      </xdr:spPr>
    </xdr:pic>
    <xdr:clientData/>
  </xdr:twoCellAnchor>
  <xdr:twoCellAnchor editAs="oneCell">
    <xdr:from>
      <xdr:col>6</xdr:col>
      <xdr:colOff>419098</xdr:colOff>
      <xdr:row>12</xdr:row>
      <xdr:rowOff>35380</xdr:rowOff>
    </xdr:from>
    <xdr:to>
      <xdr:col>11</xdr:col>
      <xdr:colOff>534122</xdr:colOff>
      <xdr:row>35</xdr:row>
      <xdr:rowOff>171450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344E883-1522-4B1C-9ADC-A25970B205C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23069" t="23945" r="56170" b="21683"/>
        <a:stretch/>
      </xdr:blipFill>
      <xdr:spPr>
        <a:xfrm>
          <a:off x="4762498" y="2321380"/>
          <a:ext cx="3648799" cy="4517570"/>
        </a:xfrm>
        <a:prstGeom prst="rect">
          <a:avLst/>
        </a:prstGeom>
      </xdr:spPr>
    </xdr:pic>
    <xdr:clientData/>
  </xdr:twoCellAnchor>
  <xdr:twoCellAnchor editAs="oneCell">
    <xdr:from>
      <xdr:col>12</xdr:col>
      <xdr:colOff>100691</xdr:colOff>
      <xdr:row>12</xdr:row>
      <xdr:rowOff>19051</xdr:rowOff>
    </xdr:from>
    <xdr:to>
      <xdr:col>17</xdr:col>
      <xdr:colOff>285749</xdr:colOff>
      <xdr:row>35</xdr:row>
      <xdr:rowOff>118254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113BBB09-99A7-42DB-8F87-5B6C52FBE97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l="24035" t="28574" r="57584" b="22875"/>
        <a:stretch/>
      </xdr:blipFill>
      <xdr:spPr>
        <a:xfrm>
          <a:off x="8587466" y="2305051"/>
          <a:ext cx="3280683" cy="44807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11</xdr:row>
      <xdr:rowOff>95250</xdr:rowOff>
    </xdr:from>
    <xdr:to>
      <xdr:col>5</xdr:col>
      <xdr:colOff>332863</xdr:colOff>
      <xdr:row>32</xdr:row>
      <xdr:rowOff>171450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791F2A0-A9EB-4FE4-8B4B-C8BD87C2847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4117" t="28522" r="56141" b="23324"/>
        <a:stretch/>
      </xdr:blipFill>
      <xdr:spPr>
        <a:xfrm>
          <a:off x="647700" y="2190750"/>
          <a:ext cx="2971288" cy="40767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T15"/>
  <sheetViews>
    <sheetView tabSelected="1" topLeftCell="C1" zoomScaleNormal="100" workbookViewId="0">
      <selection activeCell="G9" sqref="G9"/>
    </sheetView>
  </sheetViews>
  <sheetFormatPr defaultRowHeight="15"/>
  <cols>
    <col min="1" max="1" width="12.7109375" customWidth="1"/>
    <col min="2" max="2" width="15.85546875" customWidth="1"/>
    <col min="7" max="7" width="15.28515625" customWidth="1"/>
    <col min="10" max="10" width="10.28515625" customWidth="1"/>
    <col min="15" max="15" width="15" customWidth="1"/>
    <col min="17" max="17" width="4" customWidth="1"/>
    <col min="18" max="18" width="13.85546875" customWidth="1"/>
    <col min="19" max="19" width="14.85546875" customWidth="1"/>
    <col min="20" max="20" width="14.42578125" customWidth="1"/>
  </cols>
  <sheetData>
    <row r="2" spans="1:20" s="3" customFormat="1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10</v>
      </c>
      <c r="L2" s="3" t="s">
        <v>11</v>
      </c>
      <c r="M2" s="3" t="s">
        <v>12</v>
      </c>
      <c r="N2" s="3" t="s">
        <v>13</v>
      </c>
      <c r="R2" s="3" t="s">
        <v>11</v>
      </c>
      <c r="S2" s="3" t="s">
        <v>12</v>
      </c>
      <c r="T2" s="3" t="s">
        <v>13</v>
      </c>
    </row>
    <row r="3" spans="1:20">
      <c r="B3" t="s">
        <v>14</v>
      </c>
      <c r="C3" t="s">
        <v>15</v>
      </c>
      <c r="D3" t="s">
        <v>16</v>
      </c>
      <c r="E3" t="s">
        <v>17</v>
      </c>
      <c r="F3">
        <v>80339</v>
      </c>
      <c r="G3">
        <v>20</v>
      </c>
      <c r="H3">
        <v>13</v>
      </c>
      <c r="I3">
        <v>20</v>
      </c>
      <c r="J3" s="1">
        <v>0.4461</v>
      </c>
      <c r="K3" s="1">
        <v>0.73839999999999995</v>
      </c>
      <c r="L3" s="1">
        <v>0.55000000000000004</v>
      </c>
      <c r="M3" s="1">
        <v>0.55000000000000004</v>
      </c>
      <c r="N3" s="1">
        <v>0.45</v>
      </c>
      <c r="P3" s="2"/>
      <c r="Q3" s="2"/>
      <c r="R3" s="2">
        <v>0.55000000000000004</v>
      </c>
      <c r="S3" s="2">
        <v>0.55000000000000004</v>
      </c>
      <c r="T3" s="2">
        <v>0.45</v>
      </c>
    </row>
    <row r="4" spans="1:20">
      <c r="B4" t="s">
        <v>18</v>
      </c>
      <c r="C4" t="s">
        <v>15</v>
      </c>
      <c r="D4" t="s">
        <v>16</v>
      </c>
      <c r="E4" t="s">
        <v>17</v>
      </c>
      <c r="F4">
        <v>80095</v>
      </c>
      <c r="G4">
        <v>21</v>
      </c>
      <c r="H4">
        <v>11</v>
      </c>
      <c r="I4">
        <v>20</v>
      </c>
      <c r="J4" s="1">
        <v>0.46</v>
      </c>
      <c r="K4" s="1">
        <v>0.77</v>
      </c>
      <c r="L4" s="1">
        <v>0.33333333333333331</v>
      </c>
      <c r="M4" s="1">
        <v>0.41176470588235292</v>
      </c>
      <c r="N4" s="1">
        <v>0.67</v>
      </c>
      <c r="P4" s="2"/>
      <c r="Q4" s="2"/>
      <c r="R4" s="2">
        <v>0.33333333333333331</v>
      </c>
      <c r="S4" s="2">
        <v>0.41176470588235292</v>
      </c>
      <c r="T4" s="2">
        <v>0.67</v>
      </c>
    </row>
    <row r="5" spans="1:20">
      <c r="B5" t="s">
        <v>19</v>
      </c>
      <c r="C5" t="s">
        <v>15</v>
      </c>
      <c r="D5" t="s">
        <v>16</v>
      </c>
      <c r="E5" t="s">
        <v>17</v>
      </c>
      <c r="F5">
        <v>21026</v>
      </c>
      <c r="G5">
        <v>25</v>
      </c>
      <c r="H5">
        <v>15</v>
      </c>
      <c r="I5">
        <v>20</v>
      </c>
      <c r="J5" s="1">
        <v>0.42</v>
      </c>
      <c r="K5" s="1">
        <v>0.88</v>
      </c>
      <c r="L5" s="1">
        <v>0.48</v>
      </c>
      <c r="M5" s="1">
        <v>0.54545454545454541</v>
      </c>
      <c r="N5" s="1">
        <v>0.52</v>
      </c>
      <c r="P5" s="2"/>
      <c r="Q5" s="2"/>
      <c r="R5" s="2">
        <v>0.48</v>
      </c>
      <c r="S5" s="2">
        <v>0.54545454545454541</v>
      </c>
      <c r="T5" s="2">
        <v>0.52</v>
      </c>
    </row>
    <row r="6" spans="1:20">
      <c r="B6" t="s">
        <v>20</v>
      </c>
      <c r="C6" t="s">
        <v>15</v>
      </c>
      <c r="D6" t="s">
        <v>16</v>
      </c>
      <c r="E6" t="s">
        <v>17</v>
      </c>
      <c r="F6">
        <v>20088</v>
      </c>
      <c r="G6">
        <v>17</v>
      </c>
      <c r="H6">
        <v>4</v>
      </c>
      <c r="I6">
        <v>20</v>
      </c>
      <c r="J6" s="1">
        <v>0.33</v>
      </c>
      <c r="K6" s="1">
        <v>0.8</v>
      </c>
      <c r="L6" s="1">
        <v>0.53</v>
      </c>
      <c r="M6" s="1">
        <v>0.6</v>
      </c>
      <c r="N6" s="1">
        <v>0.47</v>
      </c>
      <c r="P6" s="2"/>
      <c r="Q6" s="2"/>
      <c r="R6" s="2">
        <v>0.53</v>
      </c>
      <c r="S6" s="2">
        <v>0.6</v>
      </c>
      <c r="T6" s="2">
        <v>0.47</v>
      </c>
    </row>
    <row r="7" spans="1:20" s="3" customFormat="1">
      <c r="F7" s="3" t="s">
        <v>21</v>
      </c>
      <c r="G7" s="3">
        <f>SUM(G3:G6)</f>
        <v>83</v>
      </c>
      <c r="J7" s="9"/>
      <c r="K7" s="9"/>
      <c r="L7" s="9"/>
      <c r="M7" s="9"/>
      <c r="Q7" s="3" t="s">
        <v>22</v>
      </c>
    </row>
    <row r="8" spans="1:20">
      <c r="J8" s="1"/>
      <c r="K8" s="1"/>
      <c r="L8" s="1"/>
      <c r="M8" s="1"/>
      <c r="R8" t="s">
        <v>11</v>
      </c>
      <c r="S8" t="s">
        <v>23</v>
      </c>
      <c r="T8" t="s">
        <v>13</v>
      </c>
    </row>
    <row r="9" spans="1:20">
      <c r="A9" s="3" t="s">
        <v>24</v>
      </c>
      <c r="B9" t="s">
        <v>25</v>
      </c>
      <c r="C9" t="s">
        <v>15</v>
      </c>
      <c r="D9" t="s">
        <v>16</v>
      </c>
      <c r="E9" t="s">
        <v>17</v>
      </c>
      <c r="F9">
        <v>80020</v>
      </c>
      <c r="G9" s="3">
        <v>22</v>
      </c>
      <c r="H9">
        <v>15</v>
      </c>
      <c r="I9">
        <v>20</v>
      </c>
      <c r="J9" s="1">
        <v>0.42</v>
      </c>
      <c r="K9" s="1">
        <v>0.84330000000000005</v>
      </c>
      <c r="L9" s="1">
        <v>0.64</v>
      </c>
      <c r="M9" s="1">
        <v>0.64</v>
      </c>
      <c r="N9" s="1">
        <v>0.46</v>
      </c>
      <c r="P9" s="4"/>
      <c r="Q9" s="4"/>
      <c r="R9" s="4">
        <f>((G3*R3)+(G4*R4)+(G5*R5)+(G6*R6))/G7</f>
        <v>0.47</v>
      </c>
      <c r="S9" s="4">
        <f>((G3*S3)+(G4*S4)+(G5*S5)+(G6*S6))/G7</f>
        <v>0.52389665614328973</v>
      </c>
      <c r="T9" s="4">
        <f>((G3*T3)+(G4*T4)+(G5*T5)+(G6*T6))/G7</f>
        <v>0.53084337349397592</v>
      </c>
    </row>
    <row r="11" spans="1:20">
      <c r="B11" s="3" t="s">
        <v>26</v>
      </c>
      <c r="C11" s="3"/>
      <c r="I11" s="3" t="s">
        <v>27</v>
      </c>
      <c r="N11" s="3" t="s">
        <v>28</v>
      </c>
      <c r="Q11" s="3"/>
    </row>
    <row r="12" spans="1:20">
      <c r="B12" t="s">
        <v>29</v>
      </c>
    </row>
    <row r="13" spans="1:20">
      <c r="O13" s="5"/>
      <c r="R13" s="1"/>
      <c r="S13" s="1"/>
      <c r="T13" s="1"/>
    </row>
    <row r="14" spans="1:20">
      <c r="C14" s="5"/>
      <c r="O14" s="5"/>
    </row>
    <row r="15" spans="1:20">
      <c r="C15" s="5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69B599-93BA-45D9-BF5C-4EFFA223385D}">
  <dimension ref="B2:L47"/>
  <sheetViews>
    <sheetView workbookViewId="0">
      <selection activeCell="N29" sqref="N29:N30"/>
    </sheetView>
  </sheetViews>
  <sheetFormatPr defaultRowHeight="15"/>
  <cols>
    <col min="2" max="2" width="9.140625" style="3"/>
    <col min="8" max="8" width="15.28515625" style="3" customWidth="1"/>
  </cols>
  <sheetData>
    <row r="2" spans="2:12">
      <c r="C2" s="3" t="s">
        <v>30</v>
      </c>
      <c r="D2" s="3"/>
      <c r="E2" s="3"/>
      <c r="F2" s="3"/>
      <c r="G2" s="3"/>
      <c r="H2" s="3" t="s">
        <v>31</v>
      </c>
      <c r="I2" s="3"/>
      <c r="J2" s="3"/>
      <c r="K2" s="3"/>
      <c r="L2" s="3"/>
    </row>
    <row r="3" spans="2:12">
      <c r="C3" s="3"/>
      <c r="D3" s="3"/>
      <c r="E3" s="3"/>
      <c r="F3" s="3"/>
      <c r="G3" s="3"/>
      <c r="I3" s="3"/>
      <c r="J3" s="3"/>
      <c r="K3" s="3"/>
      <c r="L3" s="3"/>
    </row>
    <row r="4" spans="2:12">
      <c r="C4" s="3" t="s">
        <v>32</v>
      </c>
      <c r="D4" s="3" t="s">
        <v>33</v>
      </c>
      <c r="E4" s="3" t="s">
        <v>34</v>
      </c>
      <c r="F4" s="3"/>
      <c r="G4" s="3"/>
      <c r="I4" s="3" t="s">
        <v>32</v>
      </c>
      <c r="J4" s="3" t="s">
        <v>35</v>
      </c>
      <c r="K4" s="3" t="s">
        <v>34</v>
      </c>
      <c r="L4" s="3"/>
    </row>
    <row r="5" spans="2:12">
      <c r="B5" s="3">
        <v>2019</v>
      </c>
      <c r="C5" s="6">
        <v>50</v>
      </c>
      <c r="D5" s="6">
        <v>60</v>
      </c>
      <c r="E5">
        <f>D5-C5</f>
        <v>10</v>
      </c>
      <c r="H5" s="3" t="s">
        <v>36</v>
      </c>
      <c r="I5">
        <v>20</v>
      </c>
      <c r="J5" s="7">
        <v>70</v>
      </c>
      <c r="K5" s="7">
        <f>J5-I5</f>
        <v>50</v>
      </c>
    </row>
    <row r="6" spans="2:12">
      <c r="C6" s="6">
        <v>40</v>
      </c>
      <c r="D6" s="6">
        <v>75</v>
      </c>
      <c r="E6">
        <f t="shared" ref="E6:E47" si="0">D6-C6</f>
        <v>35</v>
      </c>
      <c r="I6">
        <v>45</v>
      </c>
      <c r="J6" s="7">
        <v>70</v>
      </c>
      <c r="K6" s="7">
        <f t="shared" ref="K6:K19" si="1">J6-I6</f>
        <v>25</v>
      </c>
    </row>
    <row r="7" spans="2:12">
      <c r="C7" s="6">
        <v>50</v>
      </c>
      <c r="D7" s="6">
        <v>65</v>
      </c>
      <c r="E7">
        <f t="shared" si="0"/>
        <v>15</v>
      </c>
      <c r="I7">
        <v>60</v>
      </c>
      <c r="J7" s="7">
        <v>80</v>
      </c>
      <c r="K7" s="7">
        <f t="shared" si="1"/>
        <v>20</v>
      </c>
    </row>
    <row r="8" spans="2:12">
      <c r="C8" s="6">
        <v>40</v>
      </c>
      <c r="D8" s="6">
        <v>85</v>
      </c>
      <c r="E8">
        <f t="shared" si="0"/>
        <v>45</v>
      </c>
      <c r="I8">
        <v>35</v>
      </c>
      <c r="J8" s="7">
        <v>95</v>
      </c>
      <c r="K8" s="7">
        <f t="shared" si="1"/>
        <v>60</v>
      </c>
    </row>
    <row r="9" spans="2:12">
      <c r="C9" s="6">
        <v>55</v>
      </c>
      <c r="D9" s="6">
        <v>85</v>
      </c>
      <c r="E9">
        <f t="shared" si="0"/>
        <v>30</v>
      </c>
      <c r="I9">
        <v>35</v>
      </c>
      <c r="J9" s="7">
        <v>100</v>
      </c>
      <c r="K9" s="7">
        <f t="shared" si="1"/>
        <v>65</v>
      </c>
    </row>
    <row r="10" spans="2:12">
      <c r="C10" s="6">
        <v>40</v>
      </c>
      <c r="D10" s="6">
        <v>85</v>
      </c>
      <c r="E10">
        <f t="shared" si="0"/>
        <v>45</v>
      </c>
      <c r="I10">
        <v>25</v>
      </c>
      <c r="J10" s="7">
        <v>100</v>
      </c>
      <c r="K10" s="7">
        <f t="shared" si="1"/>
        <v>75</v>
      </c>
    </row>
    <row r="11" spans="2:12">
      <c r="C11" s="6">
        <v>35</v>
      </c>
      <c r="D11" s="6">
        <v>35</v>
      </c>
      <c r="E11">
        <f t="shared" si="0"/>
        <v>0</v>
      </c>
      <c r="I11">
        <v>25</v>
      </c>
      <c r="J11" s="7">
        <v>85</v>
      </c>
      <c r="K11" s="7">
        <f t="shared" si="1"/>
        <v>60</v>
      </c>
    </row>
    <row r="12" spans="2:12">
      <c r="C12" s="6">
        <v>50</v>
      </c>
      <c r="D12" s="6">
        <v>50</v>
      </c>
      <c r="E12">
        <f t="shared" si="0"/>
        <v>0</v>
      </c>
      <c r="I12">
        <v>55.000000000000007</v>
      </c>
      <c r="J12" s="7">
        <v>95</v>
      </c>
      <c r="K12" s="7">
        <f t="shared" si="1"/>
        <v>39.999999999999993</v>
      </c>
    </row>
    <row r="13" spans="2:12">
      <c r="C13" s="6">
        <v>55</v>
      </c>
      <c r="D13" s="6">
        <v>95</v>
      </c>
      <c r="E13">
        <f t="shared" si="0"/>
        <v>40</v>
      </c>
      <c r="I13">
        <v>30</v>
      </c>
      <c r="J13" s="7">
        <v>60</v>
      </c>
      <c r="K13" s="7">
        <f t="shared" si="1"/>
        <v>30</v>
      </c>
    </row>
    <row r="14" spans="2:12">
      <c r="C14" s="6">
        <v>20</v>
      </c>
      <c r="D14" s="6">
        <v>70</v>
      </c>
      <c r="E14">
        <f t="shared" si="0"/>
        <v>50</v>
      </c>
      <c r="I14">
        <v>80</v>
      </c>
      <c r="J14" s="7">
        <v>90</v>
      </c>
      <c r="K14" s="7">
        <f t="shared" si="1"/>
        <v>10</v>
      </c>
    </row>
    <row r="15" spans="2:12">
      <c r="C15" s="6">
        <v>40</v>
      </c>
      <c r="D15" s="6">
        <v>85</v>
      </c>
      <c r="E15">
        <f t="shared" si="0"/>
        <v>45</v>
      </c>
      <c r="I15">
        <v>60</v>
      </c>
      <c r="J15" s="7">
        <v>65</v>
      </c>
      <c r="K15" s="7">
        <f t="shared" si="1"/>
        <v>5</v>
      </c>
    </row>
    <row r="16" spans="2:12">
      <c r="C16" s="6">
        <v>60</v>
      </c>
      <c r="D16" s="6">
        <v>85</v>
      </c>
      <c r="E16">
        <f t="shared" si="0"/>
        <v>25</v>
      </c>
      <c r="I16">
        <v>35</v>
      </c>
      <c r="J16" s="7">
        <v>100</v>
      </c>
      <c r="K16" s="7">
        <f t="shared" si="1"/>
        <v>65</v>
      </c>
    </row>
    <row r="17" spans="2:11">
      <c r="C17" s="6">
        <v>45</v>
      </c>
      <c r="D17" s="6">
        <v>85</v>
      </c>
      <c r="E17">
        <f t="shared" si="0"/>
        <v>40</v>
      </c>
      <c r="I17">
        <v>60</v>
      </c>
      <c r="J17" s="7">
        <v>100</v>
      </c>
      <c r="K17" s="7">
        <f t="shared" si="1"/>
        <v>40</v>
      </c>
    </row>
    <row r="18" spans="2:11">
      <c r="B18" s="3">
        <v>2021</v>
      </c>
      <c r="C18" s="6">
        <v>40</v>
      </c>
      <c r="D18" s="6">
        <v>90</v>
      </c>
      <c r="E18">
        <f t="shared" si="0"/>
        <v>50</v>
      </c>
      <c r="I18">
        <v>20</v>
      </c>
      <c r="J18" s="7">
        <v>80</v>
      </c>
      <c r="K18" s="7">
        <f t="shared" si="1"/>
        <v>60</v>
      </c>
    </row>
    <row r="19" spans="2:11">
      <c r="C19" s="6">
        <v>30</v>
      </c>
      <c r="D19" s="6">
        <v>90</v>
      </c>
      <c r="E19">
        <f t="shared" si="0"/>
        <v>60</v>
      </c>
      <c r="I19">
        <v>45</v>
      </c>
      <c r="J19" s="7">
        <v>75</v>
      </c>
      <c r="K19" s="7">
        <f t="shared" si="1"/>
        <v>30</v>
      </c>
    </row>
    <row r="20" spans="2:11">
      <c r="C20" s="6">
        <v>45</v>
      </c>
      <c r="D20" s="6">
        <v>70</v>
      </c>
      <c r="E20">
        <f t="shared" si="0"/>
        <v>25</v>
      </c>
    </row>
    <row r="21" spans="2:11">
      <c r="C21" s="6">
        <v>15</v>
      </c>
      <c r="D21" s="6">
        <v>70</v>
      </c>
      <c r="E21">
        <f t="shared" si="0"/>
        <v>55</v>
      </c>
    </row>
    <row r="22" spans="2:11">
      <c r="B22" s="3">
        <v>2020</v>
      </c>
      <c r="C22">
        <v>35</v>
      </c>
      <c r="D22">
        <v>80</v>
      </c>
      <c r="E22">
        <f t="shared" si="0"/>
        <v>45</v>
      </c>
      <c r="H22" s="3" t="s">
        <v>37</v>
      </c>
      <c r="I22" s="3"/>
      <c r="J22" s="3"/>
    </row>
    <row r="23" spans="2:11">
      <c r="C23">
        <v>40</v>
      </c>
      <c r="D23">
        <v>80</v>
      </c>
      <c r="E23">
        <f t="shared" si="0"/>
        <v>40</v>
      </c>
      <c r="H23" s="8">
        <f>_xlfn.T.TEST(E5:E47,K5:K19,2,2)</f>
        <v>0.46271321093562712</v>
      </c>
    </row>
    <row r="24" spans="2:11">
      <c r="C24">
        <v>35</v>
      </c>
      <c r="D24">
        <v>85</v>
      </c>
      <c r="E24">
        <f t="shared" si="0"/>
        <v>50</v>
      </c>
    </row>
    <row r="25" spans="2:11">
      <c r="C25">
        <v>20</v>
      </c>
      <c r="D25">
        <v>90</v>
      </c>
      <c r="E25">
        <f t="shared" si="0"/>
        <v>70</v>
      </c>
    </row>
    <row r="26" spans="2:11">
      <c r="C26">
        <v>40</v>
      </c>
      <c r="D26">
        <v>95</v>
      </c>
      <c r="E26">
        <f t="shared" si="0"/>
        <v>55</v>
      </c>
    </row>
    <row r="27" spans="2:11">
      <c r="C27">
        <v>45</v>
      </c>
      <c r="D27">
        <v>90</v>
      </c>
      <c r="E27">
        <f t="shared" si="0"/>
        <v>45</v>
      </c>
    </row>
    <row r="28" spans="2:11">
      <c r="C28">
        <v>50</v>
      </c>
      <c r="D28">
        <v>100</v>
      </c>
      <c r="E28">
        <f t="shared" si="0"/>
        <v>50</v>
      </c>
    </row>
    <row r="29" spans="2:11">
      <c r="C29">
        <v>20</v>
      </c>
      <c r="D29">
        <v>95</v>
      </c>
      <c r="E29">
        <f t="shared" si="0"/>
        <v>75</v>
      </c>
    </row>
    <row r="30" spans="2:11">
      <c r="C30">
        <v>35</v>
      </c>
      <c r="D30">
        <v>90</v>
      </c>
      <c r="E30">
        <f t="shared" si="0"/>
        <v>55</v>
      </c>
    </row>
    <row r="31" spans="2:11">
      <c r="C31">
        <v>85</v>
      </c>
      <c r="D31">
        <v>75</v>
      </c>
      <c r="E31">
        <f t="shared" si="0"/>
        <v>-10</v>
      </c>
    </row>
    <row r="32" spans="2:11">
      <c r="C32">
        <v>50</v>
      </c>
      <c r="D32">
        <v>90</v>
      </c>
      <c r="E32">
        <f t="shared" si="0"/>
        <v>40</v>
      </c>
    </row>
    <row r="33" spans="2:5">
      <c r="C33">
        <v>35</v>
      </c>
      <c r="D33">
        <v>100</v>
      </c>
      <c r="E33">
        <f t="shared" si="0"/>
        <v>65</v>
      </c>
    </row>
    <row r="34" spans="2:5">
      <c r="C34">
        <v>35</v>
      </c>
      <c r="D34">
        <v>95</v>
      </c>
      <c r="E34">
        <f t="shared" si="0"/>
        <v>60</v>
      </c>
    </row>
    <row r="35" spans="2:5">
      <c r="C35">
        <v>40</v>
      </c>
      <c r="D35">
        <v>70</v>
      </c>
      <c r="E35">
        <f t="shared" si="0"/>
        <v>30</v>
      </c>
    </row>
    <row r="36" spans="2:5">
      <c r="C36">
        <v>60</v>
      </c>
      <c r="D36">
        <v>80</v>
      </c>
      <c r="E36">
        <f t="shared" si="0"/>
        <v>20</v>
      </c>
    </row>
    <row r="37" spans="2:5">
      <c r="B37" s="3">
        <v>2020</v>
      </c>
      <c r="C37">
        <v>70</v>
      </c>
      <c r="D37">
        <v>85</v>
      </c>
      <c r="E37">
        <f t="shared" si="0"/>
        <v>15</v>
      </c>
    </row>
    <row r="38" spans="2:5">
      <c r="C38">
        <v>20</v>
      </c>
      <c r="D38">
        <v>35</v>
      </c>
      <c r="E38">
        <f t="shared" si="0"/>
        <v>15</v>
      </c>
    </row>
    <row r="39" spans="2:5">
      <c r="C39">
        <v>35</v>
      </c>
      <c r="D39">
        <v>75</v>
      </c>
      <c r="E39">
        <f t="shared" si="0"/>
        <v>40</v>
      </c>
    </row>
    <row r="40" spans="2:5">
      <c r="C40">
        <v>70</v>
      </c>
      <c r="D40">
        <v>75</v>
      </c>
      <c r="E40">
        <f t="shared" si="0"/>
        <v>5</v>
      </c>
    </row>
    <row r="41" spans="2:5">
      <c r="C41">
        <v>80</v>
      </c>
      <c r="D41">
        <v>80</v>
      </c>
      <c r="E41">
        <f t="shared" si="0"/>
        <v>0</v>
      </c>
    </row>
    <row r="42" spans="2:5">
      <c r="C42">
        <v>25</v>
      </c>
      <c r="D42">
        <v>100</v>
      </c>
      <c r="E42">
        <f t="shared" si="0"/>
        <v>75</v>
      </c>
    </row>
    <row r="43" spans="2:5">
      <c r="C43">
        <v>40</v>
      </c>
      <c r="D43">
        <v>70</v>
      </c>
      <c r="E43">
        <f t="shared" si="0"/>
        <v>30</v>
      </c>
    </row>
    <row r="44" spans="2:5">
      <c r="C44">
        <v>30</v>
      </c>
      <c r="D44">
        <v>85</v>
      </c>
      <c r="E44">
        <f t="shared" si="0"/>
        <v>55</v>
      </c>
    </row>
    <row r="45" spans="2:5">
      <c r="C45">
        <v>10</v>
      </c>
      <c r="D45">
        <v>95</v>
      </c>
      <c r="E45">
        <f t="shared" si="0"/>
        <v>85</v>
      </c>
    </row>
    <row r="46" spans="2:5">
      <c r="C46">
        <v>80</v>
      </c>
      <c r="D46">
        <v>90</v>
      </c>
      <c r="E46">
        <f t="shared" si="0"/>
        <v>10</v>
      </c>
    </row>
    <row r="47" spans="2:5">
      <c r="C47">
        <v>45</v>
      </c>
      <c r="D47">
        <v>60</v>
      </c>
      <c r="E47">
        <f t="shared" si="0"/>
        <v>15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4CEBF6-2F53-40A0-BA78-67839B9A126A}">
  <dimension ref="A2:J11"/>
  <sheetViews>
    <sheetView workbookViewId="0">
      <selection activeCell="G17" sqref="G17"/>
    </sheetView>
  </sheetViews>
  <sheetFormatPr defaultRowHeight="15"/>
  <cols>
    <col min="2" max="2" width="12.7109375" customWidth="1"/>
    <col min="7" max="7" width="16.85546875" customWidth="1"/>
    <col min="10" max="10" width="9.140625" style="4"/>
  </cols>
  <sheetData>
    <row r="2" spans="1:10" s="3" customFormat="1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38</v>
      </c>
      <c r="J2" s="10" t="s">
        <v>39</v>
      </c>
    </row>
    <row r="3" spans="1:10">
      <c r="B3" t="s">
        <v>14</v>
      </c>
      <c r="C3" t="s">
        <v>15</v>
      </c>
      <c r="D3" t="s">
        <v>16</v>
      </c>
      <c r="E3" t="s">
        <v>17</v>
      </c>
      <c r="F3">
        <v>80339</v>
      </c>
      <c r="G3">
        <v>20</v>
      </c>
      <c r="H3" s="2">
        <f>20/G3</f>
        <v>1</v>
      </c>
      <c r="J3" s="4">
        <f>(H3*G3+H4*G4+H5*G5+H6*G6)/G7</f>
        <v>0.89156626506024095</v>
      </c>
    </row>
    <row r="4" spans="1:10">
      <c r="B4" t="s">
        <v>18</v>
      </c>
      <c r="C4" t="s">
        <v>15</v>
      </c>
      <c r="D4" t="s">
        <v>16</v>
      </c>
      <c r="E4" t="s">
        <v>17</v>
      </c>
      <c r="F4">
        <v>80095</v>
      </c>
      <c r="G4">
        <v>21</v>
      </c>
      <c r="H4" s="2">
        <f>17/G4</f>
        <v>0.80952380952380953</v>
      </c>
    </row>
    <row r="5" spans="1:10">
      <c r="B5" t="s">
        <v>19</v>
      </c>
      <c r="C5" t="s">
        <v>15</v>
      </c>
      <c r="D5" t="s">
        <v>16</v>
      </c>
      <c r="E5" t="s">
        <v>17</v>
      </c>
      <c r="F5">
        <v>21026</v>
      </c>
      <c r="G5">
        <v>25</v>
      </c>
      <c r="H5" s="2">
        <f>22/G5</f>
        <v>0.88</v>
      </c>
    </row>
    <row r="6" spans="1:10">
      <c r="B6" t="s">
        <v>20</v>
      </c>
      <c r="C6" t="s">
        <v>15</v>
      </c>
      <c r="D6" t="s">
        <v>16</v>
      </c>
      <c r="E6" t="s">
        <v>17</v>
      </c>
      <c r="F6">
        <v>20088</v>
      </c>
      <c r="G6">
        <v>17</v>
      </c>
      <c r="H6" s="2">
        <f>15/G6</f>
        <v>0.88235294117647056</v>
      </c>
    </row>
    <row r="7" spans="1:10">
      <c r="F7" s="3" t="s">
        <v>21</v>
      </c>
      <c r="G7" s="3">
        <f>SUM(G3:G6)</f>
        <v>83</v>
      </c>
      <c r="H7" s="2"/>
    </row>
    <row r="8" spans="1:10">
      <c r="H8" s="2"/>
    </row>
    <row r="9" spans="1:10">
      <c r="A9" s="3" t="s">
        <v>24</v>
      </c>
      <c r="B9" t="s">
        <v>25</v>
      </c>
      <c r="C9" t="s">
        <v>15</v>
      </c>
      <c r="D9" t="s">
        <v>16</v>
      </c>
      <c r="E9" t="s">
        <v>17</v>
      </c>
      <c r="F9">
        <v>80020</v>
      </c>
      <c r="G9">
        <v>22</v>
      </c>
      <c r="H9" s="2">
        <f>22/G9</f>
        <v>1</v>
      </c>
    </row>
    <row r="11" spans="1:10">
      <c r="A11" s="3" t="s">
        <v>40</v>
      </c>
    </row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5186DA-26C0-424C-8F93-53844F616F0A}">
  <dimension ref="A1:P85"/>
  <sheetViews>
    <sheetView workbookViewId="0">
      <selection activeCell="G32" sqref="G32"/>
    </sheetView>
  </sheetViews>
  <sheetFormatPr defaultRowHeight="15"/>
  <cols>
    <col min="2" max="2" width="11.28515625" customWidth="1"/>
    <col min="7" max="7" width="19.140625" customWidth="1"/>
    <col min="8" max="8" width="13.85546875" style="4" customWidth="1"/>
    <col min="11" max="12" width="11.5703125" customWidth="1"/>
    <col min="13" max="13" width="11.42578125" customWidth="1"/>
    <col min="16" max="16" width="12" customWidth="1"/>
  </cols>
  <sheetData>
    <row r="1" spans="1:16">
      <c r="N1" s="8" t="s">
        <v>41</v>
      </c>
    </row>
    <row r="2" spans="1:16" s="3" customFormat="1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10" t="s">
        <v>42</v>
      </c>
      <c r="J2" s="3" t="s">
        <v>43</v>
      </c>
      <c r="N2" s="3" t="s">
        <v>30</v>
      </c>
      <c r="P2" s="3" t="s">
        <v>24</v>
      </c>
    </row>
    <row r="3" spans="1:16">
      <c r="B3" t="s">
        <v>14</v>
      </c>
      <c r="C3" t="s">
        <v>15</v>
      </c>
      <c r="D3" t="s">
        <v>16</v>
      </c>
      <c r="E3" t="s">
        <v>17</v>
      </c>
      <c r="F3">
        <v>80339</v>
      </c>
      <c r="G3">
        <v>20</v>
      </c>
      <c r="H3" s="4">
        <v>2.16262</v>
      </c>
      <c r="J3">
        <f>(G3*H3+G4*H4+G5*H5+G6*H6)/G7</f>
        <v>2.1144602409638553</v>
      </c>
      <c r="M3" t="s">
        <v>14</v>
      </c>
      <c r="N3">
        <v>1.1351</v>
      </c>
      <c r="O3" t="s">
        <v>44</v>
      </c>
      <c r="P3">
        <v>0.85709999999999997</v>
      </c>
    </row>
    <row r="4" spans="1:16">
      <c r="B4" t="s">
        <v>18</v>
      </c>
      <c r="C4" t="s">
        <v>15</v>
      </c>
      <c r="D4" t="s">
        <v>16</v>
      </c>
      <c r="E4" t="s">
        <v>17</v>
      </c>
      <c r="F4">
        <v>80095</v>
      </c>
      <c r="G4">
        <v>21</v>
      </c>
      <c r="H4" s="4">
        <v>1.9</v>
      </c>
      <c r="N4">
        <v>3.6667000000000001</v>
      </c>
      <c r="P4">
        <v>1.9661</v>
      </c>
    </row>
    <row r="5" spans="1:16">
      <c r="B5" t="s">
        <v>19</v>
      </c>
      <c r="C5" t="s">
        <v>15</v>
      </c>
      <c r="D5" t="s">
        <v>16</v>
      </c>
      <c r="E5" t="s">
        <v>17</v>
      </c>
      <c r="F5">
        <v>21026</v>
      </c>
      <c r="G5">
        <v>25</v>
      </c>
      <c r="H5" s="4">
        <v>2.3435000000000001</v>
      </c>
      <c r="N5">
        <v>0.71430000000000005</v>
      </c>
      <c r="P5">
        <v>1.9123000000000001</v>
      </c>
    </row>
    <row r="6" spans="1:16">
      <c r="B6" t="s">
        <v>20</v>
      </c>
      <c r="C6" t="s">
        <v>15</v>
      </c>
      <c r="D6" t="s">
        <v>16</v>
      </c>
      <c r="E6" t="s">
        <v>17</v>
      </c>
      <c r="F6">
        <v>20088</v>
      </c>
      <c r="G6">
        <v>17</v>
      </c>
      <c r="H6" s="4">
        <v>1.9859</v>
      </c>
      <c r="N6">
        <v>1.25</v>
      </c>
      <c r="P6">
        <v>4</v>
      </c>
    </row>
    <row r="7" spans="1:16">
      <c r="F7" s="3" t="s">
        <v>21</v>
      </c>
      <c r="G7" s="3">
        <f>SUM(G3:G6)</f>
        <v>83</v>
      </c>
      <c r="N7">
        <v>2.2603</v>
      </c>
      <c r="P7">
        <v>1.7857000000000001</v>
      </c>
    </row>
    <row r="8" spans="1:16">
      <c r="N8">
        <v>3.0270000000000001</v>
      </c>
      <c r="P8">
        <v>1.0892999999999999</v>
      </c>
    </row>
    <row r="9" spans="1:16">
      <c r="A9" s="3" t="s">
        <v>24</v>
      </c>
      <c r="B9" t="s">
        <v>25</v>
      </c>
      <c r="C9" t="s">
        <v>15</v>
      </c>
      <c r="D9" t="s">
        <v>16</v>
      </c>
      <c r="E9" t="s">
        <v>17</v>
      </c>
      <c r="F9">
        <v>80020</v>
      </c>
      <c r="G9">
        <v>22</v>
      </c>
      <c r="H9" s="4">
        <v>2.2378999999999998</v>
      </c>
      <c r="N9">
        <v>2.0909</v>
      </c>
      <c r="P9">
        <v>0.42859999999999998</v>
      </c>
    </row>
    <row r="10" spans="1:16">
      <c r="N10">
        <v>2.3717999999999999</v>
      </c>
      <c r="P10">
        <v>1.9666999999999999</v>
      </c>
    </row>
    <row r="11" spans="1:16">
      <c r="D11" s="11" t="s">
        <v>45</v>
      </c>
      <c r="E11" s="11"/>
      <c r="N11">
        <v>2.6720999999999999</v>
      </c>
      <c r="P11">
        <v>0.3</v>
      </c>
    </row>
    <row r="12" spans="1:16">
      <c r="D12" s="11"/>
      <c r="E12" s="11"/>
      <c r="N12">
        <v>1.1111</v>
      </c>
      <c r="P12">
        <v>3.4</v>
      </c>
    </row>
    <row r="13" spans="1:16">
      <c r="D13" s="11" t="s">
        <v>46</v>
      </c>
      <c r="E13" s="11">
        <f>_xlfn.T.TEST(N3:N85,P3:P24,2,2)</f>
        <v>0.61024729863822735</v>
      </c>
      <c r="N13">
        <v>3.4857</v>
      </c>
      <c r="P13">
        <v>3.5909</v>
      </c>
    </row>
    <row r="14" spans="1:16">
      <c r="N14">
        <v>1.2564</v>
      </c>
      <c r="P14">
        <v>2.4615</v>
      </c>
    </row>
    <row r="15" spans="1:16">
      <c r="N15">
        <v>2.4897999999999998</v>
      </c>
      <c r="P15">
        <v>3.4615</v>
      </c>
    </row>
    <row r="16" spans="1:16">
      <c r="N16">
        <v>0.76319999999999999</v>
      </c>
      <c r="P16">
        <v>1.2307999999999999</v>
      </c>
    </row>
    <row r="17" spans="13:16">
      <c r="N17">
        <v>2.0579999999999998</v>
      </c>
      <c r="P17">
        <v>3.5581</v>
      </c>
    </row>
    <row r="18" spans="13:16">
      <c r="N18">
        <v>2.2963</v>
      </c>
      <c r="P18">
        <v>3.7856999999999998</v>
      </c>
    </row>
    <row r="19" spans="13:16">
      <c r="N19">
        <v>2.8193999999999999</v>
      </c>
      <c r="P19">
        <v>3.6818</v>
      </c>
    </row>
    <row r="20" spans="13:16">
      <c r="N20">
        <v>2.9544999999999999</v>
      </c>
      <c r="P20">
        <v>2.52</v>
      </c>
    </row>
    <row r="21" spans="13:16">
      <c r="N21">
        <v>3.2972999999999999</v>
      </c>
      <c r="P21">
        <v>1.0286</v>
      </c>
    </row>
    <row r="22" spans="13:16">
      <c r="N22">
        <v>1.5325</v>
      </c>
      <c r="P22">
        <v>2.8409</v>
      </c>
    </row>
    <row r="23" spans="13:16">
      <c r="M23" t="s">
        <v>47</v>
      </c>
      <c r="N23" s="6">
        <v>2.8405999999999998</v>
      </c>
      <c r="P23">
        <v>0.9375</v>
      </c>
    </row>
    <row r="24" spans="13:16">
      <c r="N24" s="6">
        <v>3.0293999999999999</v>
      </c>
      <c r="P24">
        <v>2.4316</v>
      </c>
    </row>
    <row r="25" spans="13:16">
      <c r="N25" s="6">
        <v>0.69230000000000003</v>
      </c>
    </row>
    <row r="26" spans="13:16">
      <c r="N26" s="6">
        <v>1.9496</v>
      </c>
    </row>
    <row r="27" spans="13:16">
      <c r="N27" s="6">
        <v>2.5230999999999999</v>
      </c>
    </row>
    <row r="28" spans="13:16">
      <c r="N28" s="6">
        <v>2.8148</v>
      </c>
    </row>
    <row r="29" spans="13:16">
      <c r="N29" s="6">
        <v>0.5333</v>
      </c>
    </row>
    <row r="30" spans="13:16">
      <c r="N30" s="6">
        <v>1.0892999999999999</v>
      </c>
    </row>
    <row r="31" spans="13:16">
      <c r="N31" s="6">
        <v>1.6943999999999999</v>
      </c>
    </row>
    <row r="32" spans="13:16">
      <c r="N32" s="6">
        <v>1.3279000000000001</v>
      </c>
    </row>
    <row r="33" spans="13:14">
      <c r="N33" s="6">
        <v>1.9666999999999999</v>
      </c>
    </row>
    <row r="34" spans="13:14">
      <c r="N34" s="6">
        <v>0</v>
      </c>
    </row>
    <row r="35" spans="13:14">
      <c r="N35" s="6">
        <v>2.4819</v>
      </c>
    </row>
    <row r="36" spans="13:14">
      <c r="N36" s="6">
        <v>1</v>
      </c>
    </row>
    <row r="37" spans="13:14">
      <c r="N37" s="6">
        <v>2.2806999999999999</v>
      </c>
    </row>
    <row r="38" spans="13:14">
      <c r="N38" s="6">
        <v>1.7419</v>
      </c>
    </row>
    <row r="39" spans="13:14">
      <c r="N39" s="6">
        <v>3.4474</v>
      </c>
    </row>
    <row r="40" spans="13:14">
      <c r="N40" s="6">
        <v>2.8491</v>
      </c>
    </row>
    <row r="41" spans="13:14">
      <c r="N41" s="6">
        <v>0.9677</v>
      </c>
    </row>
    <row r="42" spans="13:14">
      <c r="N42" s="6">
        <v>1.9523999999999999</v>
      </c>
    </row>
    <row r="43" spans="13:14">
      <c r="N43" s="6">
        <v>2.7233999999999998</v>
      </c>
    </row>
    <row r="44" spans="13:14">
      <c r="M44" t="s">
        <v>48</v>
      </c>
      <c r="N44">
        <v>2.7909999999999999</v>
      </c>
    </row>
    <row r="45" spans="13:14">
      <c r="N45">
        <v>3.0293999999999999</v>
      </c>
    </row>
    <row r="46" spans="13:14">
      <c r="N46">
        <v>1.4819</v>
      </c>
    </row>
    <row r="47" spans="13:14">
      <c r="N47">
        <v>3.4714</v>
      </c>
    </row>
    <row r="48" spans="13:14">
      <c r="N48">
        <v>2.1591</v>
      </c>
    </row>
    <row r="49" spans="14:14">
      <c r="N49">
        <v>2.7692000000000001</v>
      </c>
    </row>
    <row r="50" spans="14:14">
      <c r="N50">
        <v>3.5861999999999998</v>
      </c>
    </row>
    <row r="51" spans="14:14">
      <c r="N51">
        <v>3.3018999999999998</v>
      </c>
    </row>
    <row r="52" spans="14:14">
      <c r="N52">
        <v>2.7332999999999998</v>
      </c>
    </row>
    <row r="53" spans="14:14">
      <c r="N53">
        <v>1.7250000000000001</v>
      </c>
    </row>
    <row r="54" spans="14:14">
      <c r="N54">
        <v>0.92310000000000003</v>
      </c>
    </row>
    <row r="55" spans="14:14">
      <c r="N55">
        <v>3.4647999999999999</v>
      </c>
    </row>
    <row r="56" spans="14:14">
      <c r="N56">
        <v>2.8437999999999999</v>
      </c>
    </row>
    <row r="57" spans="14:14">
      <c r="N57">
        <v>1.6119000000000001</v>
      </c>
    </row>
    <row r="58" spans="14:14">
      <c r="N58">
        <v>2.2281</v>
      </c>
    </row>
    <row r="59" spans="14:14">
      <c r="N59">
        <v>2</v>
      </c>
    </row>
    <row r="60" spans="14:14">
      <c r="N60">
        <v>3.4</v>
      </c>
    </row>
    <row r="61" spans="14:14">
      <c r="N61">
        <v>3.4523000000000001</v>
      </c>
    </row>
    <row r="62" spans="14:14">
      <c r="N62">
        <v>1.1841999999999999</v>
      </c>
    </row>
    <row r="63" spans="14:14">
      <c r="N63">
        <v>0.96150000000000002</v>
      </c>
    </row>
    <row r="64" spans="14:14">
      <c r="N64">
        <v>3.85E-2</v>
      </c>
    </row>
    <row r="65" spans="13:14">
      <c r="N65">
        <v>1.1515</v>
      </c>
    </row>
    <row r="66" spans="13:14">
      <c r="N66">
        <v>3.1922999999999999</v>
      </c>
    </row>
    <row r="67" spans="13:14">
      <c r="N67">
        <v>1.8182</v>
      </c>
    </row>
    <row r="68" spans="13:14">
      <c r="N68">
        <v>3.2707999999999999</v>
      </c>
    </row>
    <row r="69" spans="13:14">
      <c r="M69" t="s">
        <v>49</v>
      </c>
      <c r="N69">
        <v>2.3666999999999998</v>
      </c>
    </row>
    <row r="70" spans="13:14">
      <c r="N70">
        <v>1.5278</v>
      </c>
    </row>
    <row r="71" spans="13:14">
      <c r="N71">
        <v>1.75</v>
      </c>
    </row>
    <row r="72" spans="13:14">
      <c r="N72">
        <v>2.8544999999999998</v>
      </c>
    </row>
    <row r="73" spans="13:14">
      <c r="N73">
        <v>2.1591</v>
      </c>
    </row>
    <row r="74" spans="13:14">
      <c r="N74">
        <v>1.7142999999999999</v>
      </c>
    </row>
    <row r="75" spans="13:14">
      <c r="N75">
        <v>2.0491999999999999</v>
      </c>
    </row>
    <row r="76" spans="13:14">
      <c r="N76">
        <v>0.8</v>
      </c>
    </row>
    <row r="77" spans="13:14">
      <c r="N77">
        <v>3.4091</v>
      </c>
    </row>
    <row r="78" spans="13:14">
      <c r="N78">
        <v>3.4666999999999999</v>
      </c>
    </row>
    <row r="79" spans="13:14">
      <c r="N79">
        <v>2.6983999999999999</v>
      </c>
    </row>
    <row r="80" spans="13:14">
      <c r="N80">
        <v>0.9032</v>
      </c>
    </row>
    <row r="81" spans="14:14">
      <c r="N81">
        <v>3.1457999999999999</v>
      </c>
    </row>
    <row r="82" spans="14:14">
      <c r="N82">
        <v>2.2549000000000001</v>
      </c>
    </row>
    <row r="83" spans="14:14">
      <c r="N83">
        <v>1.7209000000000001</v>
      </c>
    </row>
    <row r="84" spans="14:14">
      <c r="N84">
        <v>0.45450000000000002</v>
      </c>
    </row>
    <row r="85" spans="14:14">
      <c r="N85">
        <v>0.48570000000000002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222C76DF9BD8349B0CA3C9A1AA4C548" ma:contentTypeVersion="112" ma:contentTypeDescription="Create a new document." ma:contentTypeScope="" ma:versionID="3ba740bbfea08ad42b5fb892d4577724">
  <xsd:schema xmlns:xsd="http://www.w3.org/2001/XMLSchema" xmlns:xs="http://www.w3.org/2001/XMLSchema" xmlns:p="http://schemas.microsoft.com/office/2006/metadata/properties" xmlns:ns3="http://schemas.microsoft.com/sharepoint/v4" xmlns:ns4="9fff0862-dda6-4fd7-9437-296e7a0fcd45" xmlns:ns5="7dcc4a76-b6f0-4a5c-8242-557922f7abb0" targetNamespace="http://schemas.microsoft.com/office/2006/metadata/properties" ma:root="true" ma:fieldsID="f7fd287cc537a47f0d39eda5b7439aef" ns3:_="" ns4:_="" ns5:_="">
    <xsd:import namespace="http://schemas.microsoft.com/sharepoint/v4"/>
    <xsd:import namespace="9fff0862-dda6-4fd7-9437-296e7a0fcd45"/>
    <xsd:import namespace="7dcc4a76-b6f0-4a5c-8242-557922f7abb0"/>
    <xsd:element name="properties">
      <xsd:complexType>
        <xsd:sequence>
          <xsd:element name="documentManagement">
            <xsd:complexType>
              <xsd:all>
                <xsd:element ref="ns3:IconOverlay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DateTaken" minOccurs="0"/>
                <xsd:element ref="ns5:SharedWithUsers" minOccurs="0"/>
                <xsd:element ref="ns5:SharedWithDetails" minOccurs="0"/>
                <xsd:element ref="ns4:MediaServiceOCR" minOccurs="0"/>
                <xsd:element ref="ns4:MediaServiceEventHashCode" minOccurs="0"/>
                <xsd:element ref="ns4:MediaServiceGenerationTime" minOccurs="0"/>
                <xsd:element ref="ns4:MediaServiceLocation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9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ff0862-dda6-4fd7-9437-296e7a0fcd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3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OCR" ma:index="16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cc4a76-b6f0-4a5c-8242-557922f7abb0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 ma:index="8" ma:displayName="Keywords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</documentManagement>
</p:properties>
</file>

<file path=customXml/itemProps1.xml><?xml version="1.0" encoding="utf-8"?>
<ds:datastoreItem xmlns:ds="http://schemas.openxmlformats.org/officeDocument/2006/customXml" ds:itemID="{B0AAA19D-E908-4907-969D-55DC597600C4}"/>
</file>

<file path=customXml/itemProps2.xml><?xml version="1.0" encoding="utf-8"?>
<ds:datastoreItem xmlns:ds="http://schemas.openxmlformats.org/officeDocument/2006/customXml" ds:itemID="{019D5445-101E-49B8-8559-DE335DA6D2BA}"/>
</file>

<file path=customXml/itemProps3.xml><?xml version="1.0" encoding="utf-8"?>
<ds:datastoreItem xmlns:ds="http://schemas.openxmlformats.org/officeDocument/2006/customXml" ds:itemID="{EB3B0613-7DD9-4A80-9239-6DDF4810A1F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Owner</dc:creator>
  <cp:keywords/>
  <dc:description/>
  <cp:lastModifiedBy>Martiana F. Sega</cp:lastModifiedBy>
  <cp:revision/>
  <dcterms:created xsi:type="dcterms:W3CDTF">2015-06-05T18:17:20Z</dcterms:created>
  <dcterms:modified xsi:type="dcterms:W3CDTF">2022-01-18T20:47:32Z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0x0101007222C76DF9BD8349B0CA3C9A1AA4C548</vt:lpwstr>
  </property>
</Properties>
</file>